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ecre"/>
  <workbookPr/>
  <bookViews>
    <workbookView activeTab="0" xWindow="240" yWindow="60" windowWidth="23250" windowHeight="12570" tabRatio="500"/>
  </bookViews>
  <sheets>
    <sheet name="Excel voor de ALV " sheetId="1" r:id="rId4"/>
  </sheets>
  <calcPr/>
  <extLst>
    <ext uri="smNativeData">
      <pm:revision xmlns:pm="smNativeData" day="1742291311" val="1068" rev="124" revOS="4" revMin="124" revMax="0"/>
      <pm:docPrefs xmlns:pm="smNativeData" id="1742291311" fixedDigits="0" showNotice="1" showFrameBounds="1" autoChart="1" recalcOnPrint="1" recalcOnCopy="1" finalRounding="1" compatTextArt="1" tab="567" useDefinedPrintRange="1" printArea="currentSheet"/>
      <pm:compatibility xmlns:pm="smNativeData" id="1742291311" overlapCells="1"/>
      <pm:defCurrency xmlns:pm="smNativeData" id="1742291311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C3" authorId="0">
      <text>
        <r>
          <rPr>
            <rFont val="Tahoma"/>
            <charset val="0"/>
            <family val="2"/>
            <sz val="9"/>
            <b/>
            <i val="0"/>
            <extLst>
              <ext uri="smNativeData">
                <pm:charSpec xmlns:pm="smNativeData" id="1742291311">
                  <pm:latin face="Tahoma" sz="180" weight="bold" i="0"/>
                  <pm:cs face="Tahoma" sz="180" weight="bold"/>
                  <pm:ea face="Tahoma" sz="180" weight="bold"/>
                </pm:charSpec>
              </ext>
            </extLst>
          </rPr>
          <t>Wim Hendrikx:</t>
        </r>
        <r>
          <rPr>
            <rFont val="Tahoma"/>
            <charset val="0"/>
            <family val="2"/>
            <sz val="9"/>
            <b val="0"/>
            <i val="0"/>
            <extLst>
              <ext uri="smNativeData">
                <pm:charSpec xmlns:pm="smNativeData" id="1742291311">
                  <pm:latin face="Tahoma" sz="180" weight="normal" i="0"/>
                  <pm:cs face="Tahoma" sz="180"/>
                  <pm:ea face="Tahoma" sz="180"/>
                </pm:charSpec>
              </ext>
            </extLst>
          </rPr>
          <t xml:space="preserve">
28,16 retour voorschot + 67,50 bijdrage via giro +27,50 bijdrage contant </t>
        </r>
      </text>
    </comment>
    <comment ref="I4" authorId="0">
      <text>
        <r>
          <rPr>
            <rFont val="Tahoma"/>
            <charset val="0"/>
            <family val="2"/>
            <sz val="9"/>
            <b/>
            <i val="0"/>
            <extLst>
              <ext uri="smNativeData">
                <pm:charSpec xmlns:pm="smNativeData" id="1742291311">
                  <pm:latin face="Tahoma" sz="180" weight="bold" i="0"/>
                  <pm:cs face="Tahoma" sz="180" weight="bold"/>
                  <pm:ea face="Tahoma" sz="180" weight="bold"/>
                </pm:charSpec>
              </ext>
            </extLst>
          </rPr>
          <t>Wim Hendrikx:</t>
        </r>
        <r>
          <rPr>
            <rFont val="Tahoma"/>
            <charset val="0"/>
            <family val="2"/>
            <sz val="9"/>
            <b val="0"/>
            <i val="0"/>
            <extLst>
              <ext uri="smNativeData">
                <pm:charSpec xmlns:pm="smNativeData" id="1742291311">
                  <pm:latin face="Tahoma" sz="180" weight="normal" i="0"/>
                  <pm:cs face="Tahoma" sz="180"/>
                  <pm:ea face="Tahoma" sz="180"/>
                </pm:charSpec>
              </ext>
            </extLst>
          </rPr>
          <t xml:space="preserve">
300 voorschot +60,08 Katinka (incl. verrekening contant ontvangen eigen bijdragen 27,50 via kas)
 </t>
        </r>
      </text>
    </comment>
    <comment ref="E41" authorId="0">
      <text>
        <r>
          <rPr>
            <rFont val="Tahoma"/>
            <charset val="0"/>
            <family val="2"/>
            <sz val="9"/>
            <b/>
            <i val="0"/>
            <extLst>
              <ext uri="smNativeData">
                <pm:charSpec xmlns:pm="smNativeData" id="1742291311">
                  <pm:latin face="Tahoma" sz="180" weight="bold" i="0"/>
                  <pm:cs face="Tahoma" sz="180" weight="bold"/>
                  <pm:ea face="Tahoma" sz="180" weight="bold"/>
                </pm:charSpec>
              </ext>
            </extLst>
          </rPr>
          <t>Wim Hendrikx:</t>
        </r>
        <r>
          <rPr>
            <rFont val="Tahoma"/>
            <charset val="0"/>
            <family val="2"/>
            <sz val="9"/>
            <b val="0"/>
            <i val="0"/>
            <extLst>
              <ext uri="smNativeData">
                <pm:charSpec xmlns:pm="smNativeData" id="1742291311">
                  <pm:latin face="Tahoma" sz="180" weight="normal" i="0"/>
                  <pm:cs face="Tahoma" sz="180"/>
                  <pm:ea face="Tahoma" sz="180"/>
                </pm:charSpec>
              </ext>
            </extLst>
          </rPr>
          <t xml:space="preserve">
incl. Handgraaf</t>
        </r>
      </text>
    </comment>
    <comment ref="E40" authorId="0">
      <text>
        <r>
          <rPr>
            <rFont val="Tahoma"/>
            <charset val="0"/>
            <family val="2"/>
            <sz val="9"/>
            <b/>
            <i val="0"/>
            <extLst>
              <ext uri="smNativeData">
                <pm:charSpec xmlns:pm="smNativeData" id="1742291311">
                  <pm:latin face="Tahoma" sz="180" weight="bold" i="0"/>
                  <pm:cs face="Tahoma" sz="180" weight="bold"/>
                  <pm:ea face="Tahoma" sz="180" weight="bold"/>
                </pm:charSpec>
              </ext>
            </extLst>
          </rPr>
          <t>2*10 = 14*7,5</t>
        </r>
        <r>
          <rPr>
            <rFont val="Tahoma"/>
            <charset val="0"/>
            <family val="2"/>
            <sz val="9"/>
            <b val="0"/>
            <i val="0"/>
            <extLst>
              <ext uri="smNativeData">
                <pm:charSpec xmlns:pm="smNativeData" id="1742291311">
                  <pm:latin face="Tahoma" sz="180" weight="normal" i="0"/>
                  <pm:cs face="Tahoma" sz="180"/>
                  <pm:ea face="Tahoma" sz="180"/>
                </pm:charSpec>
              </ext>
            </extLst>
          </rPr>
          <t xml:space="preserve">
</t>
        </r>
      </text>
    </comment>
    <comment ref="G42" authorId="0">
      <text>
        <r>
          <rPr>
            <rFont val="Tahoma"/>
            <charset val="0"/>
            <family val="2"/>
            <sz val="9"/>
            <b/>
            <i val="0"/>
            <extLst>
              <ext uri="smNativeData">
                <pm:charSpec xmlns:pm="smNativeData" id="1742291311">
                  <pm:latin face="Tahoma" sz="180" weight="bold" i="0"/>
                  <pm:cs face="Tahoma" sz="180" weight="bold"/>
                  <pm:ea face="Tahoma" sz="180" weight="bold"/>
                </pm:charSpec>
              </ext>
            </extLst>
          </rPr>
          <t>9* 2023 en 1* 2022 Handgraaf</t>
        </r>
        <r>
          <rPr>
            <rFont val="Tahoma"/>
            <charset val="0"/>
            <family val="2"/>
            <sz val="9"/>
            <b val="0"/>
            <i val="0"/>
            <extLst>
              <ext uri="smNativeData">
                <pm:charSpec xmlns:pm="smNativeData" id="1742291311">
                  <pm:latin face="Tahoma" sz="180" weight="normal" i="0"/>
                  <pm:cs face="Tahoma" sz="180"/>
                  <pm:ea face="Tahoma" sz="180"/>
                </pm:charSpec>
              </ext>
            </extLst>
          </rPr>
          <t xml:space="preserve">
</t>
        </r>
      </text>
    </comment>
    <comment ref="G40" authorId="0">
      <text>
        <r>
          <rPr>
            <rFont val="Tahoma"/>
            <charset val="0"/>
            <family val="2"/>
            <sz val="9"/>
            <b val="0"/>
            <i val="0"/>
            <extLst>
              <ext uri="smNativeData">
                <pm:charSpec xmlns:pm="smNativeData" id="1742291311">
                  <pm:latin face="Tahoma" sz="180" weight="normal" i="0"/>
                  <pm:cs face="Tahoma" sz="180"/>
                  <pm:ea face="Tahoma" sz="180"/>
                </pm:charSpec>
              </ext>
            </extLst>
          </rPr>
          <t xml:space="preserve">9*10+1*7,5
</t>
        </r>
      </text>
    </comment>
  </commentList>
</comments>
</file>

<file path=xl/sharedStrings.xml><?xml version="1.0" encoding="utf-8"?>
<sst xmlns="http://schemas.openxmlformats.org/spreadsheetml/2006/main" count="108" uniqueCount="62">
  <si>
    <t>Staat van Baten en Lasten 2023</t>
  </si>
  <si>
    <t>Staat van Baten en Lasten 2024</t>
  </si>
  <si>
    <t>Begroting 2025</t>
  </si>
  <si>
    <t>Post</t>
  </si>
  <si>
    <t>Begroting</t>
  </si>
  <si>
    <t>Realisatie</t>
  </si>
  <si>
    <t>Inkomsten</t>
  </si>
  <si>
    <t>Uitgaven</t>
  </si>
  <si>
    <t>"BBQ Bijdrage"</t>
  </si>
  <si>
    <t>ALV</t>
  </si>
  <si>
    <t>Contributie</t>
  </si>
  <si>
    <t>BBQ</t>
  </si>
  <si>
    <t>"Subsidie Burendag"</t>
  </si>
  <si>
    <t>Burendag</t>
  </si>
  <si>
    <t>Rente</t>
  </si>
  <si>
    <t>Paaseieren zoeken</t>
  </si>
  <si>
    <t>"Subsidie BBQ"</t>
  </si>
  <si>
    <t>Halloween</t>
  </si>
  <si>
    <t>"Subsidie Kerstborrel"</t>
  </si>
  <si>
    <t>Kerstborrel</t>
  </si>
  <si>
    <t>Subsidie Burendag</t>
  </si>
  <si>
    <t>Zomerborrel (nader informatie volgt)</t>
  </si>
  <si>
    <t>"Subsidie Zomerborrel"</t>
  </si>
  <si>
    <t>Pasen</t>
  </si>
  <si>
    <t>Subsidie Zomerborrel</t>
  </si>
  <si>
    <t>"Verkoop materiaal"</t>
  </si>
  <si>
    <t>Zomerborrel</t>
  </si>
  <si>
    <t>Subsidie Kerstborrel</t>
  </si>
  <si>
    <t>"Sint Maarten"</t>
  </si>
  <si>
    <t>Administratie</t>
  </si>
  <si>
    <t>Sint Maarten (bij voldoende aanmeldingen)</t>
  </si>
  <si>
    <t>BBQ ledenbijdrage</t>
  </si>
  <si>
    <t>"Diverse uitgaven"</t>
  </si>
  <si>
    <t>"Opslag materiaal"</t>
  </si>
  <si>
    <t>Zakelijke rekening</t>
  </si>
  <si>
    <t>Teveel betaalde contributie</t>
  </si>
  <si>
    <t>"Zakelijke rekening"</t>
  </si>
  <si>
    <t>Sint Maarten</t>
  </si>
  <si>
    <t>Batig saldo</t>
  </si>
  <si>
    <t>Balans 2023</t>
  </si>
  <si>
    <t>Balans 2024</t>
  </si>
  <si>
    <t>Activa</t>
  </si>
  <si>
    <t>Passiva</t>
  </si>
  <si>
    <t>Betaalrekening</t>
  </si>
  <si>
    <t>Eigen Vermogen</t>
  </si>
  <si>
    <t>Storting naar spaarrekening</t>
  </si>
  <si>
    <t>Spaarrekening</t>
  </si>
  <si>
    <t>Storting van betaalrekening</t>
  </si>
  <si>
    <t>Kas</t>
  </si>
  <si>
    <t>Nog te betalen "Kerstborrel"</t>
  </si>
  <si>
    <t xml:space="preserve"> </t>
  </si>
  <si>
    <t>Verschil</t>
  </si>
  <si>
    <t>Verschil moet 0 zijn</t>
  </si>
  <si>
    <t>Begin</t>
  </si>
  <si>
    <t>Eind</t>
  </si>
  <si>
    <t>Aantal leden</t>
  </si>
  <si>
    <t>Bedrag ontvangen nabetalingen</t>
  </si>
  <si>
    <t>Aantal debiteuren</t>
  </si>
  <si>
    <t>Aantal ontvangen nabetalingen</t>
  </si>
  <si>
    <t>Afschrijvingen aantal debiteuren</t>
  </si>
  <si>
    <t>Afschrijving bedrag oninbare debiteuren</t>
  </si>
  <si>
    <t xml:space="preserve">Openstaand bedrag debiteuren </t>
  </si>
</sst>
</file>

<file path=xl/styles.xml><?xml version="1.0" encoding="utf-8"?>
<styleSheet xmlns="http://schemas.openxmlformats.org/spreadsheetml/2006/main">
  <numFmts count="12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 &quot;€&quot;\ * #,##0.00_ ;_ &quot;€&quot;\ * \-#,##0.00_ ;_ &quot;€&quot;\ * &quot;-&quot;??_ ;_ @_ "/>
    <numFmt numFmtId="165" formatCode="[$€-1]\ #,##0.00"/>
    <numFmt numFmtId="166" formatCode="#,##0.00_-\ [$€-1]"/>
    <numFmt numFmtId="167" formatCode="DD/MM/YYYY;@"/>
  </numFmts>
  <fonts count="4">
    <font>
      <name val="Calibri"/>
      <family val="2"/>
      <color rgb="FF000000"/>
      <sz val="11"/>
      <extLst>
        <ext uri="smNativeData">
          <pm:charSpec xmlns:pm="smNativeData" id="174229131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229131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6"/>
      <extLst>
        <ext uri="smNativeData">
          <pm:charSpec xmlns:pm="smNativeData" id="1742291311" ulstyle="none" kern="1">
            <pm:latin face="Arial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42291311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</fonts>
  <fills count="43">
    <fill>
      <patternFill patternType="none"/>
    </fill>
    <fill>
      <patternFill patternType="gray125"/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2D050"/>
        <bgColor rgb="FFFFFFFF"/>
        <extLst>
          <ext uri="smNativeData">
            <pm:shade xmlns:pm="smNativeData" id="1742291311" type="1" fgLvl="100" fgClr="0092D050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D9D9D9"/>
        <bgColor rgb="FFFFFFFF"/>
        <extLst>
          <ext uri="smNativeData">
            <pm:shade xmlns:pm="smNativeData" id="1742291311" type="1" fgLvl="100" fgClr="00D9D9D9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E6E6E6"/>
        <bgColor rgb="FFFFFFFF"/>
        <extLst>
          <ext uri="smNativeData">
            <pm:shade xmlns:pm="smNativeData" id="1742291311" type="1" fgLvl="100" fgClr="00E6E6E6" bgLvl="0" bgClr="00FFFFFF"/>
          </ext>
        </extLst>
      </patternFill>
    </fill>
    <fill>
      <patternFill patternType="solid">
        <fgColor rgb="FF9BC2E6"/>
        <bgColor rgb="FFFFFFFF"/>
        <extLst>
          <ext uri="smNativeData">
            <pm:shade xmlns:pm="smNativeData" id="1742291311" type="1" fgLvl="100" fgClr="009BC2E6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2291311" type="1" fgLvl="100" fgClr="00FFFF0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2291311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2291311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2291311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2291311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2291311" type="1" fgLvl="100" fgClr="00FFFFFF" bgLvl="100" bgClr="00000000"/>
          </ext>
        </extLst>
      </patternFill>
    </fill>
  </fills>
  <borders count="4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291311"/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50" dist="20" width2="20" rgb="000000"/>
            <pm:line position="left" type="1" style="0" width="5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5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50" dist="20" width2="20" rgb="000000"/>
            <pm:line position="left" type="1" style="0" width="20" dist="20" width2="20" rgb="000000"/>
            <pm:line position="right" type="1" style="0" width="5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5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291311"/>
        </ext>
      </extLst>
    </border>
    <border>
      <left style="thick">
        <color rgb="FF000000"/>
      </left>
      <right style="none">
        <color rgb="FF000000"/>
      </right>
      <top style="none">
        <color rgb="FF000000"/>
      </top>
      <bottom style="thick">
        <color rgb="FF000000"/>
      </bottom>
      <extLst>
        <ext uri="smNativeData">
          <pm:border xmlns:pm="smNativeData" id="1742291311">
            <pm:line position="bottom" type="1" style="0" width="50" dist="20" width2="20" rgb="000000"/>
            <pm:line position="left" type="1" style="0" width="5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229131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2291311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2291311">
            <pm:line position="bottom" type="1" style="0" width="2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2291311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5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5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50" dist="20" width2="20" rgb="000000"/>
            <pm:line position="bottom" type="1" style="0" width="2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5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2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742291311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29131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000000"/>
      </bottom>
      <extLst>
        <ext uri="smNativeData">
          <pm:border xmlns:pm="smNativeData" id="1742291311">
            <pm:line position="bottom" type="1" style="0" width="5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291311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ck">
        <color rgb="FF000000"/>
      </right>
      <top style="none">
        <color rgb="FF000000"/>
      </top>
      <bottom style="thick">
        <color rgb="FF000000"/>
      </bottom>
      <extLst>
        <ext uri="smNativeData">
          <pm:border xmlns:pm="smNativeData" id="1742291311">
            <pm:line position="bottom" type="1" style="0" width="50" dist="20" width2="20" rgb="000000"/>
            <pm:line position="right" type="1" style="0" width="5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229131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2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229131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91311">
            <pm:line position="top" type="1" style="0" width="20" dist="20" width2="20" rgb="000000"/>
            <pm:line position="bottom" type="1" style="0" width="2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29131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291311"/>
        </ext>
      </extLst>
    </border>
  </borders>
  <cellStyleXfs count="2">
    <xf numFmtId="0" fontId="0" fillId="0" borderId="0" applyNumberFormat="1" applyFont="1" applyFill="1" applyBorder="1" applyAlignment="1" applyProtection="1"/>
    <xf numFmtId="164" fontId="0" fillId="0" borderId="0" applyNumberFormat="1" applyFont="0" applyFill="0" applyBorder="0" applyAlignment="0" applyProtection="0"/>
  </cellStyleXfs>
  <cellXfs count="75">
    <xf numFmtId="0" fontId="0" fillId="0" borderId="0" xfId="0"/>
    <xf numFmtId="164" fontId="0" fillId="0" borderId="0" xfId="1"/>
    <xf numFmtId="164" fontId="0" fillId="0" borderId="0" xfId="1"/>
    <xf numFmtId="0" fontId="0" fillId="2" borderId="1" xfId="0" applyFill="1" applyBorder="1"/>
    <xf numFmtId="0" fontId="0" fillId="3" borderId="2" xfId="0" applyFill="1" applyBorder="1"/>
    <xf numFmtId="0" fontId="0" fillId="4" borderId="3" xfId="0" applyFill="1" applyBorder="1"/>
    <xf numFmtId="0" fontId="0" fillId="5" borderId="4" xfId="0" applyFill="1" applyBorder="1"/>
    <xf numFmtId="0" fontId="0" fillId="6" borderId="5" xfId="0" applyFill="1" applyBorder="1"/>
    <xf numFmtId="0" fontId="0" fillId="7" borderId="6" xfId="0" applyFill="1"/>
    <xf numFmtId="0" fontId="0" fillId="8" borderId="7" xfId="0" applyFill="1" applyBorder="1"/>
    <xf numFmtId="0" fontId="0" fillId="0" borderId="8" xfId="0" applyBorder="1"/>
    <xf numFmtId="165" fontId="0" fillId="0" borderId="8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0" fontId="0" fillId="0" borderId="9" xfId="0" applyBorder="1"/>
    <xf numFmtId="0" fontId="0" fillId="0" borderId="10" xfId="0" applyBorder="1"/>
    <xf numFmtId="165" fontId="0" fillId="0" borderId="11" xfId="0" applyNumberFormat="1" applyBorder="1" applyAlignment="1">
      <alignment horizontal="left"/>
    </xf>
    <xf numFmtId="0" fontId="0" fillId="0" borderId="12" xfId="0" applyBorder="1"/>
    <xf numFmtId="165" fontId="0" fillId="0" borderId="12" xfId="0" applyNumberFormat="1" applyBorder="1" applyAlignment="1">
      <alignment horizontal="left"/>
    </xf>
    <xf numFmtId="0" fontId="0" fillId="0" borderId="13" xfId="0" applyBorder="1"/>
    <xf numFmtId="0" fontId="0" fillId="0" borderId="14" xfId="0" applyBorder="1"/>
    <xf numFmtId="165" fontId="0" fillId="0" borderId="15" xfId="0" applyNumberFormat="1" applyBorder="1" applyAlignment="1">
      <alignment horizontal="left"/>
    </xf>
    <xf numFmtId="0" fontId="0" fillId="0" borderId="16" xfId="0" applyBorder="1"/>
    <xf numFmtId="165" fontId="0" fillId="0" borderId="16" xfId="0" applyNumberFormat="1" applyBorder="1" applyAlignment="1">
      <alignment horizontal="left"/>
    </xf>
    <xf numFmtId="165" fontId="0" fillId="0" borderId="17" xfId="0" applyNumberFormat="1" applyBorder="1" applyAlignment="1">
      <alignment horizontal="left"/>
    </xf>
    <xf numFmtId="0" fontId="0" fillId="0" borderId="17" xfId="0" applyBorder="1"/>
    <xf numFmtId="0" fontId="0" fillId="0" borderId="18" xfId="0" applyBorder="1"/>
    <xf numFmtId="165" fontId="0" fillId="0" borderId="19" xfId="0" applyNumberFormat="1" applyBorder="1" applyAlignment="1">
      <alignment horizontal="left"/>
    </xf>
    <xf numFmtId="0" fontId="0" fillId="0" borderId="20" xfId="0" applyBorder="1"/>
    <xf numFmtId="165" fontId="0" fillId="0" borderId="20" xfId="0" applyNumberFormat="1" applyBorder="1" applyAlignment="1">
      <alignment horizontal="left"/>
    </xf>
    <xf numFmtId="0" fontId="0" fillId="0" borderId="21" xfId="0" applyBorder="1"/>
    <xf numFmtId="165" fontId="0" fillId="0" borderId="0" xfId="0" applyNumberFormat="1" applyAlignment="1">
      <alignment horizontal="left"/>
    </xf>
    <xf numFmtId="165" fontId="0" fillId="0" borderId="22" xfId="0" applyNumberFormat="1" applyBorder="1" applyAlignment="1">
      <alignment horizontal="left"/>
    </xf>
    <xf numFmtId="165" fontId="0" fillId="0" borderId="23" xfId="0" applyNumberFormat="1" applyBorder="1" applyAlignment="1">
      <alignment horizontal="left"/>
    </xf>
    <xf numFmtId="0" fontId="3" fillId="0" borderId="0" xfId="0" applyFont="1"/>
    <xf numFmtId="0" fontId="0" fillId="25" borderId="24" xfId="0" applyFill="1"/>
    <xf numFmtId="166" fontId="0" fillId="25" borderId="24" xfId="0" applyNumberFormat="1" applyFill="1"/>
    <xf numFmtId="0" fontId="0" fillId="26" borderId="25" xfId="0" applyFill="1" applyBorder="1"/>
    <xf numFmtId="167" fontId="0" fillId="26" borderId="25" xfId="0" applyNumberFormat="1" applyFill="1" applyBorder="1"/>
    <xf numFmtId="0" fontId="0" fillId="27" borderId="26" xfId="0" applyFill="1" applyBorder="1"/>
    <xf numFmtId="167" fontId="0" fillId="27" borderId="26" xfId="0" applyNumberFormat="1" applyFill="1" applyBorder="1"/>
    <xf numFmtId="167" fontId="0" fillId="28" borderId="27" xfId="0" applyNumberFormat="1" applyFill="1" applyBorder="1"/>
    <xf numFmtId="0" fontId="0" fillId="29" borderId="28" xfId="0" applyFill="1" applyBorder="1"/>
    <xf numFmtId="167" fontId="0" fillId="30" borderId="29" xfId="0" applyNumberFormat="1" applyFill="1" applyBorder="1"/>
    <xf numFmtId="167" fontId="0" fillId="31" borderId="30" xfId="0" applyNumberFormat="1" applyFill="1" applyBorder="1"/>
    <xf numFmtId="167" fontId="0" fillId="29" borderId="28" xfId="0" applyNumberFormat="1" applyFill="1" applyBorder="1"/>
    <xf numFmtId="167" fontId="3" fillId="0" borderId="12" xfId="0" applyNumberFormat="1" applyFont="1" applyBorder="1"/>
    <xf numFmtId="167" fontId="3" fillId="0" borderId="13" xfId="0" applyNumberFormat="1" applyFont="1" applyBorder="1"/>
    <xf numFmtId="167" fontId="3" fillId="0" borderId="15" xfId="0" applyNumberFormat="1" applyFont="1" applyBorder="1"/>
    <xf numFmtId="167" fontId="3" fillId="0" borderId="11" xfId="0" applyNumberFormat="1" applyFont="1" applyBorder="1"/>
    <xf numFmtId="167" fontId="3" fillId="0" borderId="9" xfId="0" applyNumberFormat="1" applyFont="1" applyBorder="1"/>
    <xf numFmtId="167" fontId="3" fillId="0" borderId="10" xfId="0" applyNumberFormat="1" applyFont="1" applyBorder="1"/>
    <xf numFmtId="167" fontId="3" fillId="0" borderId="8" xfId="0" applyNumberFormat="1" applyFont="1" applyBorder="1"/>
    <xf numFmtId="0" fontId="0" fillId="32" borderId="31" xfId="0" applyFill="1" applyBorder="1"/>
    <xf numFmtId="165" fontId="0" fillId="33" borderId="32" xfId="0" applyNumberFormat="1" applyFill="1" applyBorder="1" applyAlignment="1">
      <alignment horizontal="left"/>
    </xf>
    <xf numFmtId="0" fontId="0" fillId="34" borderId="33" xfId="0" applyFill="1" applyBorder="1"/>
    <xf numFmtId="0" fontId="0" fillId="35" borderId="34" xfId="0" applyFill="1" applyBorder="1"/>
    <xf numFmtId="166" fontId="0" fillId="0" borderId="0" xfId="0" applyNumberFormat="1"/>
    <xf numFmtId="0" fontId="0" fillId="36" borderId="35" xfId="0" applyFill="1" applyBorder="1"/>
    <xf numFmtId="166" fontId="1" fillId="25" borderId="24" xfId="0" applyNumberFormat="1" applyFont="1" applyFill="1"/>
    <xf numFmtId="0" fontId="0" fillId="0" borderId="0" xfId="0" applyAlignment="1">
      <alignment horizontal="center"/>
    </xf>
    <xf numFmtId="0" fontId="0" fillId="37" borderId="36" xfId="0" applyFill="1" applyBorder="1" applyAlignment="1">
      <alignment horizontal="center"/>
    </xf>
    <xf numFmtId="0" fontId="0" fillId="0" borderId="0" xfId="0"/>
    <xf numFmtId="165" fontId="0" fillId="0" borderId="0" xfId="0" applyNumberFormat="1" applyAlignment="1">
      <alignment horizontal="left"/>
    </xf>
    <xf numFmtId="0" fontId="0" fillId="0" borderId="16" xfId="0" applyBorder="1" applyAlignment="1">
      <alignment horizontal="center"/>
    </xf>
    <xf numFmtId="164" fontId="0" fillId="0" borderId="16" xfId="1" applyBorder="1" applyAlignment="1">
      <alignment horizontal="center"/>
    </xf>
    <xf numFmtId="164" fontId="0" fillId="37" borderId="36" xfId="1" applyFill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2" fillId="0" borderId="0" xfId="0" applyFont="1" applyAlignment="1">
      <alignment horizontal="center"/>
    </xf>
    <xf numFmtId="0" fontId="0" fillId="36" borderId="35" xfId="0" applyFill="1" applyBorder="1" applyAlignment="1">
      <alignment horizontal="center"/>
    </xf>
    <xf numFmtId="0" fontId="2" fillId="41" borderId="40" xfId="0" applyFont="1" applyFill="1" applyAlignment="1">
      <alignment horizontal="center"/>
    </xf>
    <xf numFmtId="0" fontId="0" fillId="0" borderId="18" xfId="0" applyBorder="1"/>
    <xf numFmtId="165" fontId="0" fillId="0" borderId="19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</cellXfs>
  <cellStyles count="2">
    <cellStyle name="Normal" xfId="0" builtinId="0" customBuiltin="1"/>
    <cellStyle name="Currency" xfId="1" builtinId="4" customBuiltin="1"/>
  </cellStyles>
  <tableStyles count="0"/>
  <extLst>
    <ext uri="smNativeData">
      <pm:charStyles xmlns:pm="smNativeData" id="1742291311" count="1">
        <pm:charStyle name="Normaal" fontId="0" Id="1"/>
      </pm:charStyles>
      <pm:colors xmlns:pm="smNativeData" id="1742291311" count="3">
        <pm:color name="Kleur 24" rgb="92D050"/>
        <pm:color name="Kleur 25" rgb="D9D9D9"/>
        <pm:color name="Kleur 26" rgb="9BC2E6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47"/>
  <sheetViews>
    <sheetView tabSelected="1" view="normal" workbookViewId="0">
      <selection activeCell="M29" sqref="M29:M30"/>
    </sheetView>
  </sheetViews>
  <sheetFormatPr defaultRowHeight="15.40"/>
  <cols>
    <col min="1" max="1" width="40.553571" customWidth="1"/>
    <col min="2" max="2" width="10.437500" customWidth="1"/>
    <col min="3" max="3" width="10.330357" customWidth="1"/>
    <col min="4" max="4" width="6.000000" customWidth="1"/>
    <col min="5" max="5" width="8.883929" customWidth="1"/>
    <col min="6" max="6" width="15.330357" customWidth="1"/>
    <col min="7" max="7" width="19.330357" customWidth="1"/>
    <col min="8" max="8" width="12.553571" customWidth="1"/>
    <col min="9" max="9" width="10.437500" customWidth="1"/>
    <col min="10" max="10" width="18.553571" customWidth="1"/>
    <col min="11" max="11" width="22.437500" customWidth="1"/>
    <col min="12" max="12" width="11.330357" customWidth="1"/>
    <col min="13" max="13" width="9.330357" customWidth="1"/>
    <col min="14" max="14" width="12.107143" customWidth="1"/>
    <col min="15" max="15" width="25.000000" customWidth="1"/>
    <col min="16" max="16" width="12.000000" customWidth="1"/>
    <col min="17" max="17" width="11.883929" customWidth="1"/>
    <col min="18" max="18" width="12.883929" customWidth="1"/>
    <col min="19" max="19" width="20.437500" customWidth="1"/>
    <col min="20" max="20" width="9.553571" customWidth="1"/>
    <col min="22" max="22" width="40.553571" customWidth="1"/>
    <col min="23" max="23" width="9.553571" customWidth="1"/>
  </cols>
  <sheetData>
    <row r="1" spans="1:23">
      <c r="A1" s="71" t="s">
        <v>0</v>
      </c>
      <c r="B1" s="71"/>
      <c r="C1" s="71"/>
      <c r="D1" s="71"/>
      <c r="E1" s="71"/>
      <c r="F1" s="71"/>
      <c r="G1" s="71"/>
      <c r="H1" s="71"/>
      <c r="I1" s="71"/>
      <c r="K1" s="69" t="s">
        <v>1</v>
      </c>
      <c r="L1" s="69"/>
      <c r="M1" s="69"/>
      <c r="N1" s="69"/>
      <c r="O1" s="69"/>
      <c r="P1" s="69"/>
      <c r="Q1" s="69"/>
      <c r="S1" s="69" t="s">
        <v>2</v>
      </c>
      <c r="T1" s="69"/>
      <c r="U1" s="69"/>
      <c r="V1" s="69"/>
      <c r="W1" s="69"/>
    </row>
    <row r="2" spans="1:23">
      <c r="A2" s="3" t="s">
        <v>3</v>
      </c>
      <c r="B2" s="3" t="s">
        <v>4</v>
      </c>
      <c r="C2" s="3" t="s">
        <v>5</v>
      </c>
      <c r="D2" s="3" t="n">
        <v>2022</v>
      </c>
      <c r="E2" s="3" t="n">
        <v>2023</v>
      </c>
      <c r="F2" s="3" t="n">
        <v>2024</v>
      </c>
      <c r="G2" s="4" t="s">
        <v>3</v>
      </c>
      <c r="H2" s="3" t="s">
        <v>4</v>
      </c>
      <c r="I2" s="3" t="s">
        <v>5</v>
      </c>
      <c r="K2" s="5" t="s">
        <v>3</v>
      </c>
      <c r="L2" s="5" t="s">
        <v>4</v>
      </c>
      <c r="M2" s="5" t="s">
        <v>5</v>
      </c>
      <c r="N2" s="6"/>
      <c r="O2" s="7" t="s">
        <v>3</v>
      </c>
      <c r="P2" s="5" t="s">
        <v>4</v>
      </c>
      <c r="Q2" s="5" t="s">
        <v>5</v>
      </c>
      <c r="S2" s="8" t="s">
        <v>6</v>
      </c>
      <c r="T2" s="8"/>
      <c r="U2" s="8"/>
      <c r="V2" s="9" t="s">
        <v>7</v>
      </c>
      <c r="W2" s="8"/>
    </row>
    <row r="3" spans="1:23">
      <c r="A3" s="10" t="s">
        <v>8</v>
      </c>
      <c r="B3" s="11" t="n">
        <v>0</v>
      </c>
      <c r="C3" s="11" t="n">
        <v>123.159999999999997</v>
      </c>
      <c r="D3" s="12"/>
      <c r="E3" s="12"/>
      <c r="F3" s="13"/>
      <c r="G3" s="14" t="s">
        <v>9</v>
      </c>
      <c r="H3" s="15" t="n">
        <v>125</v>
      </c>
      <c r="I3" s="11" t="n">
        <v>145.25</v>
      </c>
      <c r="K3" s="10" t="s">
        <v>10</v>
      </c>
      <c r="L3" s="74" t="n">
        <v>790</v>
      </c>
      <c r="M3" s="11" t="n">
        <v>947.5</v>
      </c>
      <c r="N3" s="13"/>
      <c r="O3" s="14" t="s">
        <v>9</v>
      </c>
      <c r="P3" s="15" t="n">
        <v>150</v>
      </c>
      <c r="Q3" s="11" t="n">
        <v>167.210000000000008</v>
      </c>
      <c r="S3" s="16" t="s">
        <v>10</v>
      </c>
      <c r="T3" s="17" t="n">
        <v>810</v>
      </c>
      <c r="U3" s="18"/>
      <c r="V3" s="19" t="s">
        <v>9</v>
      </c>
      <c r="W3" s="20" t="n">
        <v>90</v>
      </c>
    </row>
    <row r="4" spans="1:23">
      <c r="A4" s="21" t="s">
        <v>10</v>
      </c>
      <c r="B4" s="22" t="n">
        <v>930</v>
      </c>
      <c r="C4" s="22" t="n">
        <v>787.5</v>
      </c>
      <c r="D4" s="23"/>
      <c r="E4" s="23"/>
      <c r="F4" s="24"/>
      <c r="G4" s="25" t="s">
        <v>11</v>
      </c>
      <c r="H4" s="26" t="n">
        <v>600</v>
      </c>
      <c r="I4" s="22" t="n">
        <v>387.579999999999984</v>
      </c>
      <c r="K4" s="21" t="s">
        <v>12</v>
      </c>
      <c r="L4" s="22" t="n">
        <v>0</v>
      </c>
      <c r="M4" s="22" t="n">
        <v>500</v>
      </c>
      <c r="N4" s="24"/>
      <c r="O4" s="25" t="s">
        <v>13</v>
      </c>
      <c r="P4" s="73" t="n">
        <v>0</v>
      </c>
      <c r="Q4" s="22" t="n">
        <v>867.03999999999985</v>
      </c>
      <c r="S4" s="10" t="s">
        <v>14</v>
      </c>
      <c r="T4" s="11" t="n">
        <v>30</v>
      </c>
      <c r="U4" s="13"/>
      <c r="V4" s="25" t="s">
        <v>15</v>
      </c>
      <c r="W4" s="15" t="n">
        <v>50</v>
      </c>
    </row>
    <row r="5" spans="1:23">
      <c r="A5" s="21" t="s">
        <v>16</v>
      </c>
      <c r="B5" s="22" t="n">
        <v>0</v>
      </c>
      <c r="C5" s="22" t="n">
        <v>400</v>
      </c>
      <c r="D5" s="23"/>
      <c r="E5" s="23"/>
      <c r="F5" s="24"/>
      <c r="G5" s="25" t="s">
        <v>17</v>
      </c>
      <c r="H5" s="26" t="n">
        <v>30</v>
      </c>
      <c r="I5" s="22" t="n">
        <v>53.0499999999999972</v>
      </c>
      <c r="K5" s="21" t="s">
        <v>18</v>
      </c>
      <c r="L5" s="22" t="n">
        <v>250</v>
      </c>
      <c r="M5" s="22" t="n">
        <v>250</v>
      </c>
      <c r="N5" s="24"/>
      <c r="O5" s="25" t="s">
        <v>19</v>
      </c>
      <c r="P5" s="26" t="n">
        <v>300</v>
      </c>
      <c r="Q5" s="22" t="n">
        <v>260.70999999999998</v>
      </c>
      <c r="S5" s="21" t="s">
        <v>20</v>
      </c>
      <c r="T5" s="22" t="n">
        <v>250</v>
      </c>
      <c r="U5" s="24"/>
      <c r="V5" s="25" t="s">
        <v>21</v>
      </c>
      <c r="W5" s="26" t="n">
        <v>300</v>
      </c>
    </row>
    <row r="6" spans="1:23">
      <c r="A6" s="21" t="s">
        <v>18</v>
      </c>
      <c r="B6" s="22" t="n">
        <v>0</v>
      </c>
      <c r="C6" s="22" t="n">
        <v>250</v>
      </c>
      <c r="D6" s="23"/>
      <c r="E6" s="23"/>
      <c r="F6" s="24"/>
      <c r="G6" s="25" t="s">
        <v>19</v>
      </c>
      <c r="H6" s="26" t="n">
        <v>300</v>
      </c>
      <c r="I6" s="22" t="n">
        <v>389.870000000000005</v>
      </c>
      <c r="K6" s="21" t="s">
        <v>22</v>
      </c>
      <c r="L6" s="22" t="n">
        <v>250</v>
      </c>
      <c r="M6" s="22" t="n">
        <v>300</v>
      </c>
      <c r="N6" s="24"/>
      <c r="O6" s="25" t="s">
        <v>23</v>
      </c>
      <c r="P6" s="26" t="n">
        <v>50</v>
      </c>
      <c r="Q6" s="22" t="n">
        <v>47.4399999999999977</v>
      </c>
      <c r="S6" s="21" t="s">
        <v>24</v>
      </c>
      <c r="T6" s="22" t="n">
        <v>250</v>
      </c>
      <c r="U6" s="24"/>
      <c r="V6" s="25" t="s">
        <v>13</v>
      </c>
      <c r="W6" s="26" t="n">
        <v>400</v>
      </c>
    </row>
    <row r="7" spans="1:23">
      <c r="A7" s="27" t="s">
        <v>22</v>
      </c>
      <c r="B7" s="28" t="n">
        <v>500</v>
      </c>
      <c r="C7" s="28" t="n">
        <v>150</v>
      </c>
      <c r="D7" s="23"/>
      <c r="E7" s="23"/>
      <c r="F7" s="24"/>
      <c r="G7" s="25" t="s">
        <v>23</v>
      </c>
      <c r="H7" s="26" t="n">
        <v>52.5</v>
      </c>
      <c r="I7" s="22" t="n">
        <v>55.75</v>
      </c>
      <c r="K7" s="27" t="s">
        <v>25</v>
      </c>
      <c r="L7" s="28" t="n">
        <v>0</v>
      </c>
      <c r="M7" s="28" t="n">
        <v>100</v>
      </c>
      <c r="N7" s="24"/>
      <c r="O7" s="25" t="s">
        <v>26</v>
      </c>
      <c r="P7" s="26" t="n">
        <v>250</v>
      </c>
      <c r="Q7" s="22" t="n">
        <v>272.009999999999991</v>
      </c>
      <c r="S7" s="21" t="s">
        <v>27</v>
      </c>
      <c r="T7" s="22" t="n">
        <v>250</v>
      </c>
      <c r="U7" s="24"/>
      <c r="V7" s="25" t="s">
        <v>17</v>
      </c>
      <c r="W7" s="26" t="n">
        <v>50</v>
      </c>
    </row>
    <row r="8" spans="1:23">
      <c r="A8" s="24" t="s">
        <v>14</v>
      </c>
      <c r="B8" s="22" t="n">
        <v>0</v>
      </c>
      <c r="C8" s="22" t="n">
        <v>9.21000000000000085</v>
      </c>
      <c r="D8" s="23"/>
      <c r="E8" s="23"/>
      <c r="F8" s="24"/>
      <c r="G8" s="25" t="s">
        <v>28</v>
      </c>
      <c r="H8" s="26" t="n">
        <v>20</v>
      </c>
      <c r="I8" s="22" t="n">
        <v>0</v>
      </c>
      <c r="K8" s="27" t="s">
        <v>16</v>
      </c>
      <c r="L8" s="28" t="n">
        <v>0</v>
      </c>
      <c r="M8" s="28"/>
      <c r="N8" s="24"/>
      <c r="O8" s="25" t="s">
        <v>29</v>
      </c>
      <c r="P8" s="26" t="n">
        <v>60</v>
      </c>
      <c r="Q8" s="22" t="n">
        <v>44.6700000000000017</v>
      </c>
      <c r="S8" s="21"/>
      <c r="T8" s="22"/>
      <c r="U8" s="24"/>
      <c r="V8" s="25" t="s">
        <v>30</v>
      </c>
      <c r="W8" s="26" t="n">
        <v>0</v>
      </c>
    </row>
    <row r="9" spans="1:23">
      <c r="A9" s="10"/>
      <c r="B9" s="11"/>
      <c r="C9" s="11"/>
      <c r="D9" s="12"/>
      <c r="E9" s="12"/>
      <c r="F9" s="24"/>
      <c r="G9" s="25" t="s">
        <v>26</v>
      </c>
      <c r="H9" s="26" t="n">
        <v>800</v>
      </c>
      <c r="I9" s="22" t="n">
        <v>152.419999999999959</v>
      </c>
      <c r="K9" s="27" t="s">
        <v>31</v>
      </c>
      <c r="L9" s="28" t="n">
        <v>200</v>
      </c>
      <c r="M9" s="28"/>
      <c r="N9" s="24"/>
      <c r="O9" s="25" t="s">
        <v>32</v>
      </c>
      <c r="P9" s="26" t="n">
        <v>50</v>
      </c>
      <c r="Q9" s="22" t="n">
        <v>34.9399999999999977</v>
      </c>
      <c r="S9" s="21"/>
      <c r="T9" s="22"/>
      <c r="U9" s="24"/>
      <c r="V9" s="25" t="s">
        <v>19</v>
      </c>
      <c r="W9" s="26" t="n">
        <v>400</v>
      </c>
    </row>
    <row r="10" spans="1:23">
      <c r="A10" s="21"/>
      <c r="B10" s="22"/>
      <c r="C10" s="22"/>
      <c r="D10" s="23"/>
      <c r="E10" s="23"/>
      <c r="F10" s="24"/>
      <c r="G10" s="25" t="s">
        <v>29</v>
      </c>
      <c r="H10" s="26" t="n">
        <v>60</v>
      </c>
      <c r="I10" s="22" t="n">
        <v>0</v>
      </c>
      <c r="K10" s="21" t="s">
        <v>14</v>
      </c>
      <c r="L10" s="22" t="n">
        <v>10</v>
      </c>
      <c r="M10" s="22" t="n">
        <v>2.4700000000000002</v>
      </c>
      <c r="N10" s="24"/>
      <c r="O10" s="25" t="s">
        <v>33</v>
      </c>
      <c r="P10" s="26" t="n">
        <v>75</v>
      </c>
      <c r="Q10" s="22" t="n">
        <v>0</v>
      </c>
      <c r="S10" s="21"/>
      <c r="T10" s="22"/>
      <c r="U10" s="24"/>
      <c r="V10" s="25" t="s">
        <v>34</v>
      </c>
      <c r="W10" s="26" t="n">
        <v>300</v>
      </c>
    </row>
    <row r="11" spans="1:23">
      <c r="A11" s="21"/>
      <c r="B11" s="22"/>
      <c r="C11" s="22"/>
      <c r="D11" s="23"/>
      <c r="E11" s="23"/>
      <c r="F11" s="24"/>
      <c r="G11" s="25" t="s">
        <v>33</v>
      </c>
      <c r="H11" s="26" t="n">
        <v>75</v>
      </c>
      <c r="I11" s="22" t="n">
        <v>78</v>
      </c>
      <c r="K11" s="21" t="s">
        <v>35</v>
      </c>
      <c r="L11" s="22"/>
      <c r="M11" s="22" t="n">
        <v>10</v>
      </c>
      <c r="N11" s="24"/>
      <c r="O11" s="25" t="s">
        <v>36</v>
      </c>
      <c r="P11" s="26" t="n">
        <v>300</v>
      </c>
      <c r="Q11" s="22" t="n">
        <v>279.20999999999998</v>
      </c>
      <c r="S11" s="21"/>
      <c r="T11" s="22"/>
      <c r="U11" s="24"/>
      <c r="V11" s="25"/>
      <c r="W11" s="26"/>
    </row>
    <row r="12" spans="1:23">
      <c r="A12" s="21"/>
      <c r="B12" s="22"/>
      <c r="C12" s="22"/>
      <c r="D12" s="23"/>
      <c r="E12" s="23"/>
      <c r="F12" s="24"/>
      <c r="G12" s="29"/>
      <c r="H12" s="26"/>
      <c r="I12" s="22"/>
      <c r="K12" s="21"/>
      <c r="L12" s="22"/>
      <c r="M12" s="22"/>
      <c r="N12" s="24"/>
      <c r="O12" s="72" t="s">
        <v>37</v>
      </c>
      <c r="P12" s="73" t="n">
        <v>25</v>
      </c>
      <c r="Q12" s="22"/>
      <c r="S12" s="61"/>
      <c r="T12" s="62"/>
      <c r="U12" s="61"/>
      <c r="V12" s="61"/>
      <c r="W12" s="62"/>
    </row>
    <row r="13" spans="1:23">
      <c r="A13" s="21"/>
      <c r="B13" s="22"/>
      <c r="C13" s="22"/>
      <c r="D13" s="23"/>
      <c r="E13" s="23"/>
      <c r="F13" s="24"/>
      <c r="G13" s="29" t="s">
        <v>36</v>
      </c>
      <c r="H13" s="26" t="n">
        <v>190</v>
      </c>
      <c r="I13" s="22" t="n">
        <v>278.949999999999989</v>
      </c>
      <c r="K13" s="21"/>
      <c r="L13" s="22"/>
      <c r="M13" s="22"/>
      <c r="N13" s="24"/>
      <c r="O13" s="72" t="s">
        <v>11</v>
      </c>
      <c r="P13" s="73" t="n">
        <v>400</v>
      </c>
      <c r="Q13" s="22"/>
      <c r="T13" s="30">
        <f>SUM(T3:T11)</f>
        <v>1590</v>
      </c>
      <c r="W13" s="30">
        <f>SUM(W3:W11)</f>
        <v>1590</v>
      </c>
    </row>
    <row r="14" spans="1:20">
      <c r="A14" s="21"/>
      <c r="B14" s="22"/>
      <c r="C14" s="22"/>
      <c r="D14" s="23"/>
      <c r="E14" s="23"/>
      <c r="F14" s="24"/>
      <c r="G14" s="21"/>
      <c r="H14" s="26"/>
      <c r="I14" s="22"/>
      <c r="K14" s="21"/>
      <c r="L14" s="22"/>
      <c r="M14" s="28"/>
      <c r="N14" s="24"/>
      <c r="O14" s="72" t="s">
        <v>17</v>
      </c>
      <c r="P14" s="73" t="n">
        <v>50</v>
      </c>
      <c r="Q14" s="28"/>
      <c r="R14" s="59"/>
      <c r="T14" s="30"/>
    </row>
    <row r="15" spans="2:20">
      <c r="B15" s="31">
        <f>SUM(B3:B14)</f>
        <v>1430</v>
      </c>
      <c r="C15" s="31">
        <f>SUM(C3:C14)</f>
        <v>1719.86999999999989</v>
      </c>
      <c r="D15" s="30"/>
      <c r="E15" s="30"/>
      <c r="H15" s="31">
        <f>SUM(H3:H14)</f>
        <v>2252.5</v>
      </c>
      <c r="I15" s="31">
        <f>SUM(I3:I14)</f>
        <v>1540.86999999999989</v>
      </c>
      <c r="L15" s="32">
        <f>SUM(L3:L14)</f>
        <v>1500</v>
      </c>
      <c r="M15" s="32">
        <f>SUM(M3:M14)</f>
        <v>2109.9699999999998</v>
      </c>
      <c r="P15" s="32">
        <f>SUM(P2:P14)</f>
        <v>1710</v>
      </c>
      <c r="Q15" s="32">
        <f>SUM(Q2:Q14)</f>
        <v>1973.23000000000002</v>
      </c>
      <c r="T15" s="30"/>
    </row>
    <row r="16" spans="2:17">
      <c r="B16" s="30"/>
      <c r="C16" s="30"/>
      <c r="D16" s="30"/>
      <c r="E16" s="30"/>
      <c r="H16" s="30"/>
      <c r="I16" s="30"/>
      <c r="L16" s="30"/>
      <c r="M16" s="30"/>
      <c r="P16" s="30"/>
      <c r="Q16" s="30"/>
    </row>
    <row r="17" spans="1:17">
      <c r="A17" s="33"/>
      <c r="B17" s="30"/>
      <c r="C17" s="30"/>
      <c r="D17" s="30"/>
      <c r="E17" s="30"/>
      <c r="H17" s="34" t="s">
        <v>38</v>
      </c>
      <c r="I17" s="35">
        <f>C15-I15</f>
        <v>179</v>
      </c>
      <c r="K17" s="33"/>
      <c r="L17" s="30"/>
      <c r="M17" s="30"/>
      <c r="P17" s="34" t="s">
        <v>38</v>
      </c>
      <c r="Q17" s="35">
        <f>M15-Q15</f>
        <v>136.740000000000009</v>
      </c>
    </row>
    <row r="18" spans="1:17">
      <c r="A18" s="69" t="s">
        <v>39</v>
      </c>
      <c r="B18" s="69"/>
      <c r="C18" s="69"/>
      <c r="D18" s="69"/>
      <c r="E18" s="69"/>
      <c r="F18" s="69"/>
      <c r="G18" s="69"/>
      <c r="H18" s="69"/>
      <c r="I18" s="69"/>
      <c r="K18" s="69" t="s">
        <v>40</v>
      </c>
      <c r="L18" s="69"/>
      <c r="M18" s="69"/>
      <c r="N18" s="69"/>
      <c r="O18" s="69"/>
      <c r="P18" s="69"/>
      <c r="Q18" s="69"/>
    </row>
    <row r="19" spans="1:17">
      <c r="A19" s="36" t="s">
        <v>41</v>
      </c>
      <c r="B19" s="37" t="n">
        <v>44927</v>
      </c>
      <c r="C19" s="36"/>
      <c r="D19" s="38"/>
      <c r="E19" s="38"/>
      <c r="F19" s="39" t="n">
        <v>45291</v>
      </c>
      <c r="G19" s="7" t="s">
        <v>42</v>
      </c>
      <c r="H19" s="40" t="n">
        <v>44927</v>
      </c>
      <c r="I19" s="37" t="n">
        <v>45291</v>
      </c>
      <c r="K19" s="41" t="s">
        <v>41</v>
      </c>
      <c r="L19" s="42" t="n">
        <v>45292</v>
      </c>
      <c r="M19" s="41"/>
      <c r="N19" s="43" t="n">
        <v>45657</v>
      </c>
      <c r="O19" s="9" t="s">
        <v>42</v>
      </c>
      <c r="P19" s="44" t="n">
        <v>45292</v>
      </c>
      <c r="Q19" s="44" t="n">
        <v>45657</v>
      </c>
    </row>
    <row r="20" spans="1:17">
      <c r="A20" s="16"/>
      <c r="B20" s="45"/>
      <c r="C20" s="16"/>
      <c r="D20" s="18"/>
      <c r="E20" s="18"/>
      <c r="F20" s="46"/>
      <c r="G20" s="14"/>
      <c r="H20" s="47"/>
      <c r="I20" s="45"/>
      <c r="K20" s="13"/>
      <c r="L20" s="16"/>
      <c r="M20" s="48"/>
      <c r="N20" s="49"/>
      <c r="O20" s="50"/>
      <c r="P20" s="48"/>
      <c r="Q20" s="51"/>
    </row>
    <row r="21" spans="1:17">
      <c r="A21" s="52" t="s">
        <v>43</v>
      </c>
      <c r="B21" s="11" t="n">
        <v>1354.92000000000007</v>
      </c>
      <c r="C21" s="11"/>
      <c r="D21" s="12"/>
      <c r="E21" s="12"/>
      <c r="F21" s="53">
        <f>SUM(B21-C22-C8+I17)</f>
        <v>224.710000000000008</v>
      </c>
      <c r="G21" s="54" t="s">
        <v>44</v>
      </c>
      <c r="H21" s="15">
        <f>H27</f>
        <v>1987.53999999999996</v>
      </c>
      <c r="I21" s="11">
        <f>I27</f>
        <v>2166.53999999999996</v>
      </c>
      <c r="K21" s="21" t="s">
        <v>43</v>
      </c>
      <c r="L21" s="11" t="n">
        <v>224.710000000000008</v>
      </c>
      <c r="M21" s="22"/>
      <c r="N21" s="30">
        <f>SUM(L21+Q17-M10+Q25)</f>
        <v>619.690000000000055</v>
      </c>
      <c r="O21" s="25" t="s">
        <v>44</v>
      </c>
      <c r="P21" s="26">
        <f>I21</f>
        <v>2166.53999999999996</v>
      </c>
      <c r="Q21" s="22">
        <f>SUM(N27-Q24-Q25)</f>
        <v>2303.2800000000002</v>
      </c>
    </row>
    <row r="22" spans="1:17">
      <c r="A22" s="21" t="s">
        <v>45</v>
      </c>
      <c r="B22" s="22"/>
      <c r="C22" s="11" t="n">
        <v>1300</v>
      </c>
      <c r="D22" s="12"/>
      <c r="E22" s="12"/>
      <c r="F22" s="23"/>
      <c r="G22" s="25"/>
      <c r="H22" s="26"/>
      <c r="I22" s="22"/>
      <c r="K22" s="21"/>
      <c r="L22" s="22"/>
      <c r="M22" s="22"/>
      <c r="N22" s="23"/>
      <c r="O22" s="25"/>
      <c r="P22" s="26"/>
      <c r="Q22" s="22"/>
    </row>
    <row r="23" spans="1:16">
      <c r="A23" s="55" t="s">
        <v>46</v>
      </c>
      <c r="B23" s="22" t="n">
        <v>632.620000000000005</v>
      </c>
      <c r="C23" s="22"/>
      <c r="D23" s="23"/>
      <c r="E23" s="23"/>
      <c r="F23" s="23">
        <f>SUM(B23+C24+C8)</f>
        <v>1941.82999999999993</v>
      </c>
      <c r="G23" s="25"/>
      <c r="H23" s="26"/>
      <c r="I23" s="22"/>
      <c r="K23" s="21" t="s">
        <v>46</v>
      </c>
      <c r="L23" s="22" t="n">
        <v>1941.82999999999993</v>
      </c>
      <c r="M23" s="22"/>
      <c r="N23" s="23">
        <f>SUM(L23+M10)</f>
        <v>1944.29999999999995</v>
      </c>
      <c r="P23" s="26"/>
    </row>
    <row r="24" spans="1:17">
      <c r="A24" s="21" t="s">
        <v>47</v>
      </c>
      <c r="B24" s="22"/>
      <c r="C24" s="22" t="n">
        <v>1300</v>
      </c>
      <c r="D24" s="23"/>
      <c r="E24" s="23"/>
      <c r="F24" s="23"/>
      <c r="G24" s="25"/>
      <c r="H24" s="26"/>
      <c r="I24" s="22"/>
      <c r="K24" s="68"/>
      <c r="L24" s="22"/>
      <c r="M24" s="22"/>
      <c r="N24" s="23"/>
      <c r="O24" s="25"/>
      <c r="P24" s="26"/>
      <c r="Q24" s="22"/>
    </row>
    <row r="25" spans="1:20">
      <c r="A25" s="55" t="s">
        <v>48</v>
      </c>
      <c r="B25" s="22" t="n">
        <v>0</v>
      </c>
      <c r="C25" s="22"/>
      <c r="D25" s="23"/>
      <c r="E25" s="23"/>
      <c r="F25" s="23" t="n">
        <v>0</v>
      </c>
      <c r="G25" s="25"/>
      <c r="H25" s="26"/>
      <c r="I25" s="22"/>
      <c r="K25" s="21" t="s">
        <v>48</v>
      </c>
      <c r="L25" s="22" t="n">
        <v>0</v>
      </c>
      <c r="M25" s="22"/>
      <c r="N25" s="23" t="n">
        <v>0</v>
      </c>
      <c r="O25" s="25" t="s">
        <v>49</v>
      </c>
      <c r="P25" s="26"/>
      <c r="Q25" s="22" t="n">
        <v>260.70999999999998</v>
      </c>
      <c r="T25" t="s">
        <v>50</v>
      </c>
    </row>
    <row r="26" spans="1:17">
      <c r="A26" s="21"/>
      <c r="B26" s="22"/>
      <c r="C26" s="22"/>
      <c r="D26" s="23"/>
      <c r="E26" s="23"/>
      <c r="F26" s="23"/>
      <c r="G26" s="25"/>
      <c r="H26" s="26"/>
      <c r="I26" s="22"/>
      <c r="K26" s="21"/>
      <c r="L26" s="22"/>
      <c r="M26" s="22"/>
      <c r="N26" s="23"/>
      <c r="O26" s="25"/>
      <c r="P26" s="26"/>
      <c r="Q26" s="22"/>
    </row>
    <row r="27" spans="2:17">
      <c r="B27" s="32">
        <f>SUM(B21:B26)</f>
        <v>1987.53999999999996</v>
      </c>
      <c r="C27" s="30"/>
      <c r="D27" s="30"/>
      <c r="E27" s="30"/>
      <c r="F27" s="32">
        <f>SUM(F21:F26)</f>
        <v>2166.53999999999996</v>
      </c>
      <c r="H27" s="32">
        <f>B27</f>
        <v>1987.53999999999996</v>
      </c>
      <c r="I27" s="32">
        <f>F27</f>
        <v>2166.53999999999996</v>
      </c>
      <c r="L27" s="32">
        <f>SUM(L20:L26)</f>
        <v>2166.53999999999996</v>
      </c>
      <c r="M27" s="30"/>
      <c r="N27" s="32">
        <f>SUM(N21:N26)</f>
        <v>2563.98999999999978</v>
      </c>
      <c r="P27" s="32">
        <f>SUM(P21)</f>
        <v>2166.53999999999996</v>
      </c>
      <c r="Q27" s="32">
        <f>N27</f>
        <v>2563.98999999999978</v>
      </c>
    </row>
    <row r="28" spans="2:17">
      <c r="B28" s="30"/>
      <c r="C28" s="30"/>
      <c r="D28" s="30"/>
      <c r="E28" s="30"/>
      <c r="F28" s="30"/>
      <c r="H28" s="30"/>
      <c r="I28" s="30"/>
      <c r="L28" s="30"/>
      <c r="M28" s="30"/>
      <c r="N28" s="30"/>
      <c r="P28" s="30"/>
      <c r="Q28" s="30"/>
    </row>
    <row r="29" spans="8:17">
      <c r="H29" s="34" t="s">
        <v>38</v>
      </c>
      <c r="I29" s="35">
        <f>I21-H21</f>
        <v>179</v>
      </c>
      <c r="P29" s="34" t="s">
        <v>38</v>
      </c>
      <c r="Q29" s="58">
        <f>Q21-P21</f>
        <v>136.740000000000009</v>
      </c>
    </row>
    <row r="32" spans="8:19">
      <c r="H32" s="34" t="s">
        <v>51</v>
      </c>
      <c r="I32" s="35">
        <f>I29-I17</f>
        <v>0</v>
      </c>
      <c r="J32" s="34" t="s">
        <v>52</v>
      </c>
      <c r="K32" s="34"/>
      <c r="P32" s="34" t="s">
        <v>51</v>
      </c>
      <c r="Q32" s="35">
        <f>Q29-Q17</f>
        <v>0</v>
      </c>
      <c r="R32" s="34" t="s">
        <v>52</v>
      </c>
      <c r="S32" s="34"/>
    </row>
    <row r="33" spans="9:17">
      <c r="I33" s="56"/>
      <c r="Q33" s="56"/>
    </row>
    <row r="34" spans="9:17">
      <c r="I34" s="56"/>
      <c r="Q34" s="56"/>
    </row>
    <row r="36" spans="1:9">
      <c r="A36" s="57"/>
      <c r="B36" s="60" t="n">
        <v>2022</v>
      </c>
      <c r="C36" s="60"/>
      <c r="D36" s="70" t="n">
        <v>2023</v>
      </c>
      <c r="E36" s="70"/>
      <c r="F36" s="60" t="n">
        <v>2024</v>
      </c>
      <c r="G36" s="60"/>
      <c r="H36" s="70" t="n">
        <v>2025</v>
      </c>
      <c r="I36" s="70"/>
    </row>
    <row r="37" spans="1:9">
      <c r="A37" s="21"/>
      <c r="B37" s="60" t="s">
        <v>53</v>
      </c>
      <c r="C37" s="60" t="s">
        <v>54</v>
      </c>
      <c r="D37" s="63" t="s">
        <v>53</v>
      </c>
      <c r="E37" s="63" t="s">
        <v>54</v>
      </c>
      <c r="F37" s="60" t="s">
        <v>53</v>
      </c>
      <c r="G37" s="60" t="s">
        <v>54</v>
      </c>
      <c r="H37" s="63" t="s">
        <v>53</v>
      </c>
      <c r="I37" s="63" t="s">
        <v>54</v>
      </c>
    </row>
    <row r="38" spans="1:9">
      <c r="A38" s="21" t="s">
        <v>55</v>
      </c>
      <c r="B38" s="60" t="n">
        <v>82</v>
      </c>
      <c r="C38" s="60" t="n">
        <v>79</v>
      </c>
      <c r="D38" s="63" t="n">
        <v>79</v>
      </c>
      <c r="E38" s="63" t="n">
        <v>85</v>
      </c>
      <c r="F38" s="60" t="n">
        <v>85</v>
      </c>
      <c r="G38" s="60" t="n">
        <v>81</v>
      </c>
      <c r="H38" s="63" t="n">
        <v>81</v>
      </c>
      <c r="I38" s="63"/>
    </row>
    <row r="39" spans="1:9">
      <c r="A39" s="21"/>
      <c r="B39" s="60"/>
      <c r="C39" s="60"/>
      <c r="D39" s="63"/>
      <c r="E39" s="63"/>
      <c r="F39" s="60"/>
      <c r="G39" s="60"/>
      <c r="H39" s="63"/>
      <c r="I39" s="63"/>
    </row>
    <row r="40" spans="1:9">
      <c r="A40" s="21" t="s">
        <v>56</v>
      </c>
      <c r="B40" s="60"/>
      <c r="C40" s="60"/>
      <c r="D40" s="63"/>
      <c r="E40" s="64" t="n">
        <v>125</v>
      </c>
      <c r="F40" s="60"/>
      <c r="G40" s="65">
        <f>9*10+1*7.5</f>
        <v>97.5</v>
      </c>
      <c r="H40" s="63"/>
      <c r="I40" s="63"/>
    </row>
    <row r="41" spans="1:9">
      <c r="A41" s="21" t="s">
        <v>57</v>
      </c>
      <c r="B41" s="60" t="n">
        <v>41</v>
      </c>
      <c r="C41" s="60"/>
      <c r="D41" s="63"/>
      <c r="E41" s="63" t="n">
        <v>14</v>
      </c>
      <c r="F41" s="60"/>
      <c r="G41" s="60" t="n">
        <v>1</v>
      </c>
      <c r="H41" s="63" t="n">
        <v>1</v>
      </c>
      <c r="I41" s="63"/>
    </row>
    <row r="42" spans="1:9">
      <c r="A42" s="21" t="s">
        <v>58</v>
      </c>
      <c r="B42" s="60"/>
      <c r="C42" s="60"/>
      <c r="D42" s="63"/>
      <c r="E42" s="63" t="n">
        <v>16</v>
      </c>
      <c r="F42" s="60"/>
      <c r="G42" s="60" t="n">
        <v>10</v>
      </c>
      <c r="H42" s="63"/>
      <c r="I42" s="63"/>
    </row>
    <row r="43" spans="1:9">
      <c r="A43" s="21" t="s">
        <v>59</v>
      </c>
      <c r="B43" s="60"/>
      <c r="C43" s="60"/>
      <c r="D43" s="63"/>
      <c r="E43" s="63">
        <f>B41-E42</f>
        <v>25</v>
      </c>
      <c r="F43" s="60"/>
      <c r="G43" s="60">
        <f>E41-G42</f>
        <v>4</v>
      </c>
      <c r="H43" s="63"/>
      <c r="I43" s="63"/>
    </row>
    <row r="44" spans="1:9">
      <c r="A44" s="21" t="s">
        <v>60</v>
      </c>
      <c r="B44" s="60"/>
      <c r="C44" s="60"/>
      <c r="D44" s="63"/>
      <c r="E44" s="67">
        <f>E43*7.5</f>
        <v>187.5</v>
      </c>
      <c r="F44" s="60"/>
      <c r="G44" s="65">
        <f>G43*10</f>
        <v>40</v>
      </c>
      <c r="H44" s="63"/>
      <c r="I44" s="63"/>
    </row>
    <row r="45" spans="1:9">
      <c r="A45" s="21" t="s">
        <v>61</v>
      </c>
      <c r="B45" s="60"/>
      <c r="C45" s="65">
        <f>41*7.5</f>
        <v>307.5</v>
      </c>
      <c r="D45" s="63"/>
      <c r="E45" s="64">
        <f>E41*10</f>
        <v>140</v>
      </c>
      <c r="F45" s="60"/>
      <c r="G45" s="65" t="n">
        <v>10</v>
      </c>
      <c r="H45" s="66"/>
      <c r="I45" s="66"/>
    </row>
    <row r="47" spans="3:3">
      <c r="C47" s="2"/>
    </row>
  </sheetData>
  <mergeCells count="9">
    <mergeCell ref="A1:I1"/>
    <mergeCell ref="K1:Q1"/>
    <mergeCell ref="S1:W1"/>
    <mergeCell ref="A18:I18"/>
    <mergeCell ref="K18:Q18"/>
    <mergeCell ref="B36:C36"/>
    <mergeCell ref="D36:E36"/>
    <mergeCell ref="F36:G36"/>
    <mergeCell ref="H36:I36"/>
  </mergeCells>
  <printOptions>
    <extLst>
      <ext uri="smNativeData">
        <pm:pageFlags xmlns:pm="smNativeData" id="1742291311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42291311" l="56" r="56" t="56" b="56" borderId="0" fillId="0" vertical="0"/>
        <pm:footer xmlns:pm="smNativeData" id="1742291311" l="56" r="56" t="56" b="56" borderId="0" fillId="0" vertical="2"/>
        <pm:paperBin xmlns:pm="smNativeData" id="1742291311" Id="0" type="0" value="0"/>
        <pm:paperBin xmlns:pm="smNativeData" id="1742291311" Id="1" type="0" value="0"/>
      </ext>
    </extLst>
  </headerFooter>
  <legacyDrawing r:id="rId2"/>
  <extLst>
    <ext uri="smNativeData">
      <pm:sheetPrefs xmlns:pm="smNativeData" day="174229131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Wim Hendrikx</dc:creator>
  <cp:keywords/>
  <dc:description/>
  <cp:lastModifiedBy>secre</cp:lastModifiedBy>
  <cp:revision>0</cp:revision>
  <dcterms:created xsi:type="dcterms:W3CDTF">2025-03-15T19:25:14Z</dcterms:created>
  <dcterms:modified xsi:type="dcterms:W3CDTF">2025-03-18T09:48:31Z</dcterms:modified>
</cp:coreProperties>
</file>